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88DF0D6C-AC5E-4704-A321-F1F64BD5258A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3" l="1"/>
  <c r="D10" i="3"/>
  <c r="C10" i="3"/>
  <c r="D9" i="3"/>
  <c r="E6" i="3"/>
  <c r="D6" i="3"/>
  <c r="C6" i="3"/>
  <c r="E5" i="3"/>
  <c r="D5" i="3"/>
  <c r="C5" i="3"/>
  <c r="L8" i="2"/>
  <c r="K8" i="2"/>
  <c r="J8" i="2"/>
  <c r="I8" i="2"/>
  <c r="H8" i="2"/>
  <c r="G8" i="2"/>
  <c r="F8" i="2"/>
  <c r="M8" i="2" s="1"/>
  <c r="E8" i="2"/>
  <c r="M7" i="2"/>
  <c r="M6" i="2"/>
  <c r="M5" i="2"/>
  <c r="M4" i="2"/>
  <c r="D9" i="1"/>
  <c r="L6" i="1"/>
  <c r="L7" i="1"/>
  <c r="L8" i="1"/>
  <c r="L5" i="1"/>
  <c r="E9" i="1"/>
  <c r="F9" i="1"/>
  <c r="G9" i="1"/>
  <c r="H9" i="1"/>
  <c r="I9" i="1"/>
  <c r="J9" i="1"/>
  <c r="K9" i="1"/>
  <c r="L9" i="1" l="1"/>
</calcChain>
</file>

<file path=xl/sharedStrings.xml><?xml version="1.0" encoding="utf-8"?>
<sst xmlns="http://schemas.openxmlformats.org/spreadsheetml/2006/main" count="53" uniqueCount="31">
  <si>
    <t>город</t>
  </si>
  <si>
    <t>Основание №приказа</t>
  </si>
  <si>
    <t>кол-во суток</t>
  </si>
  <si>
    <t>суточные</t>
  </si>
  <si>
    <t xml:space="preserve">проживание </t>
  </si>
  <si>
    <t>За конференцию и тел.услуги</t>
  </si>
  <si>
    <t>Виза</t>
  </si>
  <si>
    <t>Штраф за возв билетов</t>
  </si>
  <si>
    <t>Туркия</t>
  </si>
  <si>
    <t>23-С. 29.03.2022.                         Европа иттифоқига аьзо бўлган марказий европа давлатлпрининг етакчи академик институтлари билан ҳамкорлик шартномаларни имзолаш мақсадида</t>
  </si>
  <si>
    <t>38-С.11.05.2022. Тармоқ таьлим муассасаларининг моддий-техника базасини мустахкамлаш ва илмий салохиятни янада ошириш , академик институтлар билан ҳамкорлик шартномаларини имзолаш мақсадида</t>
  </si>
  <si>
    <t>Туркия, Полша</t>
  </si>
  <si>
    <t>№</t>
  </si>
  <si>
    <t xml:space="preserve">22-С. 24.03.2022                             Илмий -инновацион хамкорликни ва молиявий бошқарув  тизимида халқаро стандартлари жорий этишни йўлга кўйиш мақсадида </t>
  </si>
  <si>
    <t>Польша, Чехия, Словакия</t>
  </si>
  <si>
    <t xml:space="preserve"> Польша</t>
  </si>
  <si>
    <t>ЖАМИ:</t>
  </si>
  <si>
    <t>итого к выплате</t>
  </si>
  <si>
    <t xml:space="preserve">Проезд </t>
  </si>
  <si>
    <t>За страховку</t>
  </si>
  <si>
    <t>Хизмат сафарининг мақсади</t>
  </si>
  <si>
    <t>Суткалик пул</t>
  </si>
  <si>
    <t>Яшаш бн боглик харажатлар</t>
  </si>
  <si>
    <t>Транспорт харажатлари</t>
  </si>
  <si>
    <t>2020-йил 4-майдаги ПҚ-4703-сонли қарор ҳамда 2020-2023-йилларда Тошкент давлат транспортида кадрлар тайёрлаш тизимини ташкил этиш ҳамда илмий салохиятни ривожлантириш чора-тадбирлари дастурининг 2ва 6-бандига асосан</t>
  </si>
  <si>
    <t>2023-йилда Тошкент давлат транспорт университетида мансабдор шахсларнинг хизмат сафарлари ва хориждан кутиб олинган мехмонларни кутиб олиш харажатлари</t>
  </si>
  <si>
    <t>Чехия олий логистика мактаби(институти) билан халкаро таълим дастурлари доирасида имзоланган шартнома ижросини таъминлаш ҳамда "III Евросиё олий таълим саммити"да иштирок этиш мақсадида</t>
  </si>
  <si>
    <t>"Ўзбекситон Республикаси ва Тожикистон Республикаси олий таълим муассалари Ректорлари Форуми"да иштирок этиш мақсадида</t>
  </si>
  <si>
    <t>Ўзбекситон Республикаси Президентининг 2019-йил 8-октябрдаги ПФ-5847-сон билан тасдиқланган фармонида келтирилган вазиваларни ижро этиш мақсадида</t>
  </si>
  <si>
    <t>Дунёнинг "ТОП-500" рейтингидан ўрин олган Буюк Пётр номидаги Санкт-Петербург политехника университети билан халкаро ҳамкорлик алоқаларини ўрнатиш ҳамда юқори савиядаги илмий-техник анжуман ва кўргазмада фаол иштирок этиш мақсадида</t>
  </si>
  <si>
    <t>Хитой Халк Республикасида "Буюк Ипак Йули" олий таълим муассалари Аллянсининг халқаро саммити ва форумида иштирок этиш мақсадида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</si>
</sst>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9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3" fillId="0" borderId="0" xfId="0" applyFont="1"/>
    <xf numFmtId="0" fontId="2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4" fontId="5" fillId="3" borderId="1" xfId="0" applyNumberFormat="1" applyFont="1" applyFill="1" applyBorder="1" applyAlignment="1">
      <alignment horizontal="center" vertical="center" wrapText="1"/>
    </xf>
    <xf numFmtId="3" fontId="5" fillId="3" borderId="1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4" fillId="0" borderId="0" xfId="0" applyFont="1"/>
    <xf numFmtId="0" fontId="5" fillId="3" borderId="0" xfId="0" applyFont="1" applyFill="1" applyAlignment="1">
      <alignment horizontal="center" vertical="center" wrapText="1"/>
    </xf>
    <xf numFmtId="4" fontId="5" fillId="3" borderId="0" xfId="0" applyNumberFormat="1" applyFont="1" applyFill="1" applyAlignment="1">
      <alignment horizontal="center" vertical="center" wrapText="1"/>
    </xf>
    <xf numFmtId="4" fontId="4" fillId="0" borderId="0" xfId="0" applyNumberFormat="1" applyFont="1"/>
    <xf numFmtId="4" fontId="0" fillId="0" borderId="0" xfId="0" applyNumberFormat="1"/>
    <xf numFmtId="0" fontId="2" fillId="3" borderId="0" xfId="0" applyFont="1" applyFill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4" fontId="7" fillId="3" borderId="0" xfId="0" applyNumberFormat="1" applyFont="1" applyFill="1" applyAlignment="1">
      <alignment horizontal="center" vertical="center" wrapText="1"/>
    </xf>
    <xf numFmtId="4" fontId="7" fillId="2" borderId="0" xfId="0" applyNumberFormat="1" applyFont="1" applyFill="1" applyAlignment="1">
      <alignment horizontal="center" vertical="center" wrapText="1"/>
    </xf>
    <xf numFmtId="0" fontId="6" fillId="3" borderId="0" xfId="0" applyFont="1" applyFill="1" applyAlignment="1">
      <alignment horizontal="center" vertical="center" wrapText="1"/>
    </xf>
    <xf numFmtId="4" fontId="6" fillId="3" borderId="0" xfId="0" applyNumberFormat="1" applyFont="1" applyFill="1" applyAlignment="1">
      <alignment horizontal="center" vertical="center" wrapText="1"/>
    </xf>
    <xf numFmtId="4" fontId="7" fillId="0" borderId="0" xfId="0" applyNumberFormat="1" applyFont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4" fontId="5" fillId="3" borderId="3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4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4" fontId="4" fillId="3" borderId="0" xfId="0" applyNumberFormat="1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9" fillId="3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9" fillId="3" borderId="2" xfId="0" applyFont="1" applyFill="1" applyBorder="1" applyAlignment="1">
      <alignment horizontal="center" vertical="center" wrapText="1"/>
    </xf>
    <xf numFmtId="0" fontId="4" fillId="0" borderId="3" xfId="0" applyFont="1" applyBorder="1"/>
    <xf numFmtId="4" fontId="4" fillId="0" borderId="3" xfId="0" applyNumberFormat="1" applyFont="1" applyBorder="1"/>
    <xf numFmtId="4" fontId="9" fillId="3" borderId="1" xfId="0" applyNumberFormat="1" applyFont="1" applyFill="1" applyBorder="1" applyAlignment="1">
      <alignment horizontal="center" vertical="center" wrapText="1"/>
    </xf>
    <xf numFmtId="0" fontId="1" fillId="0" borderId="0" xfId="1"/>
    <xf numFmtId="4" fontId="11" fillId="0" borderId="1" xfId="1" applyNumberFormat="1" applyFont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11" fillId="0" borderId="0" xfId="1" applyFont="1" applyAlignment="1">
      <alignment horizontal="center" vertical="center"/>
    </xf>
    <xf numFmtId="4" fontId="11" fillId="0" borderId="0" xfId="1" applyNumberFormat="1" applyFont="1" applyAlignment="1">
      <alignment horizontal="center" vertical="center"/>
    </xf>
    <xf numFmtId="0" fontId="1" fillId="0" borderId="0" xfId="1" applyAlignment="1">
      <alignment horizontal="center"/>
    </xf>
    <xf numFmtId="0" fontId="12" fillId="0" borderId="1" xfId="1" applyFont="1" applyBorder="1" applyAlignment="1">
      <alignment horizontal="center" vertical="center" wrapText="1"/>
    </xf>
    <xf numFmtId="0" fontId="13" fillId="0" borderId="1" xfId="1" applyFont="1" applyBorder="1" applyAlignment="1">
      <alignment horizontal="center" vertical="center"/>
    </xf>
    <xf numFmtId="0" fontId="14" fillId="0" borderId="1" xfId="1" applyFont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12" fillId="0" borderId="4" xfId="1" applyFont="1" applyBorder="1" applyAlignment="1">
      <alignment horizontal="center" vertical="top" wrapText="1"/>
    </xf>
    <xf numFmtId="0" fontId="12" fillId="0" borderId="5" xfId="1" applyFont="1" applyBorder="1" applyAlignment="1">
      <alignment horizontal="center" vertical="top" wrapText="1"/>
    </xf>
    <xf numFmtId="0" fontId="12" fillId="0" borderId="6" xfId="1" applyFont="1" applyBorder="1" applyAlignment="1">
      <alignment horizontal="center" vertical="top" wrapText="1"/>
    </xf>
  </cellXfs>
  <cellStyles count="2">
    <cellStyle name="Обычный" xfId="0" builtinId="0"/>
    <cellStyle name="Обычный 2" xfId="1" xr:uid="{107AA38D-F45D-4685-9952-31619F6783E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M73"/>
  <sheetViews>
    <sheetView workbookViewId="0">
      <selection activeCell="B8" sqref="B8"/>
    </sheetView>
  </sheetViews>
  <sheetFormatPr defaultRowHeight="15" x14ac:dyDescent="0.25"/>
  <cols>
    <col min="2" max="2" width="25.140625" customWidth="1"/>
    <col min="3" max="3" width="46.140625" customWidth="1"/>
    <col min="4" max="4" width="11.140625" customWidth="1"/>
    <col min="5" max="5" width="22.42578125" customWidth="1"/>
    <col min="6" max="6" width="18.85546875" customWidth="1"/>
    <col min="7" max="7" width="15.42578125" customWidth="1"/>
    <col min="8" max="8" width="18.140625" customWidth="1"/>
    <col min="9" max="9" width="14.28515625" customWidth="1"/>
    <col min="10" max="10" width="17.7109375" customWidth="1"/>
    <col min="11" max="11" width="19.85546875" customWidth="1"/>
    <col min="12" max="12" width="29.42578125" customWidth="1"/>
    <col min="13" max="13" width="12.7109375" customWidth="1"/>
  </cols>
  <sheetData>
    <row r="2" spans="1:13" ht="15.75" x14ac:dyDescent="0.25"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</row>
    <row r="3" spans="1:13" x14ac:dyDescent="0.25"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3" ht="63" x14ac:dyDescent="0.25">
      <c r="A4" s="26" t="s">
        <v>12</v>
      </c>
      <c r="B4" s="2" t="s">
        <v>0</v>
      </c>
      <c r="C4" s="2" t="s">
        <v>1</v>
      </c>
      <c r="D4" s="2" t="s">
        <v>2</v>
      </c>
      <c r="E4" s="2" t="s">
        <v>3</v>
      </c>
      <c r="F4" s="2" t="s">
        <v>4</v>
      </c>
      <c r="G4" s="2" t="s">
        <v>5</v>
      </c>
      <c r="H4" s="2" t="s">
        <v>18</v>
      </c>
      <c r="I4" s="2" t="s">
        <v>6</v>
      </c>
      <c r="J4" s="2" t="s">
        <v>19</v>
      </c>
      <c r="K4" s="2" t="s">
        <v>7</v>
      </c>
      <c r="L4" s="2" t="s">
        <v>17</v>
      </c>
    </row>
    <row r="5" spans="1:13" s="23" customFormat="1" ht="93" customHeight="1" x14ac:dyDescent="0.3">
      <c r="A5" s="27">
        <v>1</v>
      </c>
      <c r="B5" s="3" t="s">
        <v>8</v>
      </c>
      <c r="C5" s="3" t="s">
        <v>13</v>
      </c>
      <c r="D5" s="3">
        <v>5</v>
      </c>
      <c r="E5" s="4">
        <v>2790033.1</v>
      </c>
      <c r="F5" s="5">
        <v>9910866.25</v>
      </c>
      <c r="G5" s="5">
        <v>13993630</v>
      </c>
      <c r="H5" s="3"/>
      <c r="I5" s="5">
        <v>1441000</v>
      </c>
      <c r="J5" s="5">
        <v>88449</v>
      </c>
      <c r="K5" s="3"/>
      <c r="L5" s="4">
        <f>SUM(E5:K5)</f>
        <v>28223978.350000001</v>
      </c>
      <c r="M5" s="22"/>
    </row>
    <row r="6" spans="1:13" s="23" customFormat="1" ht="93" customHeight="1" x14ac:dyDescent="0.3">
      <c r="A6" s="27">
        <v>2</v>
      </c>
      <c r="B6" s="3" t="s">
        <v>14</v>
      </c>
      <c r="C6" s="3" t="s">
        <v>9</v>
      </c>
      <c r="D6" s="3">
        <v>13</v>
      </c>
      <c r="E6" s="4">
        <v>5559731.5499999998</v>
      </c>
      <c r="F6" s="5">
        <v>14193882.880000001</v>
      </c>
      <c r="G6" s="3"/>
      <c r="H6" s="4">
        <v>1101408.3</v>
      </c>
      <c r="I6" s="5">
        <v>1016000</v>
      </c>
      <c r="J6" s="5">
        <v>186275</v>
      </c>
      <c r="K6" s="4"/>
      <c r="L6" s="4">
        <f>SUM(E6:K6)</f>
        <v>22057297.73</v>
      </c>
      <c r="M6" s="22"/>
    </row>
    <row r="7" spans="1:13" s="25" customFormat="1" ht="93" customHeight="1" x14ac:dyDescent="0.3">
      <c r="A7" s="27">
        <v>3</v>
      </c>
      <c r="B7" s="3" t="s">
        <v>15</v>
      </c>
      <c r="C7" s="3" t="s">
        <v>10</v>
      </c>
      <c r="D7" s="3">
        <v>6</v>
      </c>
      <c r="E7" s="4">
        <v>2467670.1</v>
      </c>
      <c r="F7" s="4"/>
      <c r="G7" s="5">
        <v>1645113.4</v>
      </c>
      <c r="H7" s="4">
        <v>11927000</v>
      </c>
      <c r="I7" s="4"/>
      <c r="J7" s="4"/>
      <c r="K7" s="4"/>
      <c r="L7" s="4">
        <f>SUM(E7:K7)</f>
        <v>16039783.5</v>
      </c>
      <c r="M7" s="24"/>
    </row>
    <row r="8" spans="1:13" s="23" customFormat="1" ht="93" customHeight="1" x14ac:dyDescent="0.3">
      <c r="A8" s="27">
        <v>4</v>
      </c>
      <c r="B8" s="3" t="s">
        <v>11</v>
      </c>
      <c r="C8" s="3" t="s">
        <v>10</v>
      </c>
      <c r="D8" s="3">
        <v>2</v>
      </c>
      <c r="E8" s="4">
        <v>2643671.41</v>
      </c>
      <c r="F8" s="4">
        <v>7055434.1399999997</v>
      </c>
      <c r="G8" s="5">
        <v>1645111.4</v>
      </c>
      <c r="H8" s="4">
        <v>20091480.239999998</v>
      </c>
      <c r="I8" s="4"/>
      <c r="J8" s="4">
        <v>86408</v>
      </c>
      <c r="K8" s="4">
        <v>9967700</v>
      </c>
      <c r="L8" s="4">
        <f>SUM(E8:K8)</f>
        <v>41489805.189999998</v>
      </c>
      <c r="M8" s="22"/>
    </row>
    <row r="9" spans="1:13" s="23" customFormat="1" ht="46.5" customHeight="1" x14ac:dyDescent="0.25">
      <c r="A9" s="29"/>
      <c r="B9" s="30" t="s">
        <v>16</v>
      </c>
      <c r="C9" s="6"/>
      <c r="D9" s="30">
        <f>SUM(D5:D8)</f>
        <v>26</v>
      </c>
      <c r="E9" s="33">
        <f t="shared" ref="E9:K9" si="0">SUM(E5:E8)</f>
        <v>13461106.16</v>
      </c>
      <c r="F9" s="33">
        <f t="shared" si="0"/>
        <v>31160183.270000003</v>
      </c>
      <c r="G9" s="33">
        <f t="shared" si="0"/>
        <v>17283854.800000001</v>
      </c>
      <c r="H9" s="33">
        <f t="shared" si="0"/>
        <v>33119888.539999999</v>
      </c>
      <c r="I9" s="33">
        <f t="shared" si="0"/>
        <v>2457000</v>
      </c>
      <c r="J9" s="33">
        <f t="shared" si="0"/>
        <v>361132</v>
      </c>
      <c r="K9" s="33">
        <f t="shared" si="0"/>
        <v>9967700</v>
      </c>
      <c r="L9" s="33">
        <f>SUM(E9:K9)</f>
        <v>107810864.77000001</v>
      </c>
      <c r="M9" s="22"/>
    </row>
    <row r="10" spans="1:13" s="31" customFormat="1" x14ac:dyDescent="0.25">
      <c r="B10" s="19"/>
      <c r="C10" s="19"/>
      <c r="D10" s="19"/>
      <c r="E10" s="20"/>
      <c r="F10" s="20"/>
      <c r="G10" s="19"/>
      <c r="H10" s="20"/>
      <c r="I10" s="20"/>
      <c r="J10" s="20"/>
      <c r="K10" s="20"/>
      <c r="L10" s="20"/>
      <c r="M10" s="32"/>
    </row>
    <row r="11" spans="1:13" s="7" customFormat="1" x14ac:dyDescent="0.25">
      <c r="B11" s="8"/>
      <c r="C11" s="8"/>
      <c r="D11" s="8"/>
      <c r="E11" s="9"/>
      <c r="F11" s="9"/>
      <c r="G11" s="8"/>
      <c r="H11" s="9"/>
      <c r="I11" s="9"/>
      <c r="J11" s="9"/>
      <c r="K11" s="9"/>
      <c r="L11" s="9"/>
      <c r="M11" s="10"/>
    </row>
    <row r="12" spans="1:13" s="7" customFormat="1" x14ac:dyDescent="0.25">
      <c r="B12" s="8"/>
      <c r="C12" s="8"/>
      <c r="D12" s="8"/>
      <c r="E12" s="9"/>
      <c r="F12" s="9"/>
      <c r="G12" s="9"/>
      <c r="H12" s="9"/>
      <c r="I12" s="9"/>
      <c r="J12" s="9"/>
      <c r="K12" s="9"/>
      <c r="L12" s="9"/>
      <c r="M12" s="10"/>
    </row>
    <row r="13" spans="1:13" s="7" customFormat="1" x14ac:dyDescent="0.25">
      <c r="B13" s="8"/>
      <c r="C13" s="8"/>
      <c r="D13" s="8"/>
      <c r="E13" s="9"/>
      <c r="F13" s="9"/>
      <c r="G13" s="8"/>
      <c r="H13" s="9"/>
      <c r="I13" s="9"/>
      <c r="J13" s="9"/>
      <c r="K13" s="9"/>
      <c r="L13" s="9"/>
      <c r="M13" s="10"/>
    </row>
    <row r="14" spans="1:13" s="7" customFormat="1" x14ac:dyDescent="0.25">
      <c r="B14" s="8"/>
      <c r="C14" s="8"/>
      <c r="D14" s="8"/>
      <c r="E14" s="9"/>
      <c r="F14" s="9"/>
      <c r="G14" s="8"/>
      <c r="H14" s="9"/>
      <c r="I14" s="9"/>
      <c r="J14" s="9"/>
      <c r="K14" s="9"/>
      <c r="L14" s="9"/>
      <c r="M14" s="10"/>
    </row>
    <row r="15" spans="1:13" s="7" customFormat="1" x14ac:dyDescent="0.25">
      <c r="B15" s="8"/>
      <c r="C15" s="8"/>
      <c r="D15" s="8"/>
      <c r="E15" s="9"/>
      <c r="F15" s="9"/>
      <c r="G15" s="8"/>
      <c r="H15" s="9"/>
      <c r="I15" s="9"/>
      <c r="J15" s="9"/>
      <c r="K15" s="9"/>
      <c r="L15" s="9"/>
      <c r="M15" s="10"/>
    </row>
    <row r="16" spans="1:13" s="7" customFormat="1" x14ac:dyDescent="0.25">
      <c r="B16" s="8"/>
      <c r="C16" s="8"/>
      <c r="D16" s="8"/>
      <c r="E16" s="9"/>
      <c r="F16" s="9"/>
      <c r="G16" s="8"/>
      <c r="H16" s="9"/>
      <c r="I16" s="9"/>
      <c r="J16" s="9"/>
      <c r="K16" s="9"/>
      <c r="L16" s="9"/>
      <c r="M16" s="10"/>
    </row>
    <row r="17" spans="2:13" s="7" customFormat="1" x14ac:dyDescent="0.25">
      <c r="B17" s="8"/>
      <c r="C17" s="8"/>
      <c r="D17" s="8"/>
      <c r="E17" s="9"/>
      <c r="F17" s="9"/>
      <c r="G17" s="8"/>
      <c r="H17" s="9"/>
      <c r="I17" s="9"/>
      <c r="J17" s="9"/>
      <c r="K17" s="9"/>
      <c r="L17" s="9"/>
      <c r="M17" s="10"/>
    </row>
    <row r="18" spans="2:13" s="7" customFormat="1" x14ac:dyDescent="0.25">
      <c r="B18" s="8"/>
      <c r="C18" s="8"/>
      <c r="D18" s="8"/>
      <c r="E18" s="9"/>
      <c r="F18" s="9"/>
      <c r="G18" s="8"/>
      <c r="H18" s="9"/>
      <c r="I18" s="9"/>
      <c r="J18" s="9"/>
      <c r="K18" s="9"/>
      <c r="L18" s="9"/>
      <c r="M18" s="10"/>
    </row>
    <row r="19" spans="2:13" s="7" customFormat="1" x14ac:dyDescent="0.25">
      <c r="B19" s="8"/>
      <c r="C19" s="8"/>
      <c r="D19" s="8"/>
      <c r="E19" s="9"/>
      <c r="F19" s="9"/>
      <c r="G19" s="8"/>
      <c r="H19" s="9"/>
      <c r="I19" s="9"/>
      <c r="J19" s="9"/>
      <c r="K19" s="9"/>
      <c r="L19" s="9"/>
      <c r="M19" s="10"/>
    </row>
    <row r="20" spans="2:13" s="7" customFormat="1" x14ac:dyDescent="0.25">
      <c r="B20" s="8"/>
      <c r="C20" s="8"/>
      <c r="D20" s="8"/>
      <c r="E20" s="9"/>
      <c r="F20" s="9"/>
      <c r="G20" s="8"/>
      <c r="H20" s="9"/>
      <c r="I20" s="9"/>
      <c r="J20" s="9"/>
      <c r="K20" s="9"/>
      <c r="L20" s="9"/>
      <c r="M20" s="10"/>
    </row>
    <row r="21" spans="2:13" s="7" customFormat="1" x14ac:dyDescent="0.25">
      <c r="B21" s="8"/>
      <c r="C21" s="8"/>
      <c r="D21" s="8"/>
      <c r="E21" s="9"/>
      <c r="F21" s="9"/>
      <c r="G21" s="8"/>
      <c r="H21" s="9"/>
      <c r="I21" s="9"/>
      <c r="J21" s="9"/>
      <c r="K21" s="9"/>
      <c r="L21" s="9"/>
      <c r="M21" s="10"/>
    </row>
    <row r="22" spans="2:13" s="7" customFormat="1" x14ac:dyDescent="0.25">
      <c r="B22" s="8"/>
      <c r="C22" s="8"/>
      <c r="D22" s="8"/>
      <c r="E22" s="9"/>
      <c r="F22" s="9"/>
      <c r="G22" s="8"/>
      <c r="H22" s="9"/>
      <c r="I22" s="9"/>
      <c r="J22" s="9"/>
      <c r="K22" s="9"/>
      <c r="L22" s="9"/>
      <c r="M22" s="10"/>
    </row>
    <row r="23" spans="2:13" s="7" customFormat="1" x14ac:dyDescent="0.25">
      <c r="B23" s="8"/>
      <c r="C23" s="8"/>
      <c r="D23" s="8"/>
      <c r="E23" s="9"/>
      <c r="F23" s="9"/>
      <c r="G23" s="8"/>
      <c r="H23" s="9"/>
      <c r="I23" s="9"/>
      <c r="J23" s="9"/>
      <c r="K23" s="9"/>
      <c r="L23" s="9"/>
      <c r="M23" s="10"/>
    </row>
    <row r="24" spans="2:13" s="7" customFormat="1" x14ac:dyDescent="0.25">
      <c r="B24" s="8"/>
      <c r="C24" s="8"/>
      <c r="D24" s="8"/>
      <c r="E24" s="9"/>
      <c r="F24" s="9"/>
      <c r="G24" s="8"/>
      <c r="H24" s="9"/>
      <c r="I24" s="9"/>
      <c r="J24" s="9"/>
      <c r="K24" s="9"/>
      <c r="L24" s="9"/>
      <c r="M24" s="10"/>
    </row>
    <row r="25" spans="2:13" s="7" customFormat="1" x14ac:dyDescent="0.25">
      <c r="B25" s="8"/>
      <c r="C25" s="8"/>
      <c r="D25" s="8"/>
      <c r="E25" s="9"/>
      <c r="F25" s="9"/>
      <c r="G25" s="8"/>
      <c r="H25" s="9"/>
      <c r="I25" s="9"/>
      <c r="J25" s="9"/>
      <c r="K25" s="9"/>
      <c r="L25" s="9"/>
      <c r="M25" s="10"/>
    </row>
    <row r="26" spans="2:13" s="7" customFormat="1" x14ac:dyDescent="0.25">
      <c r="B26" s="8"/>
      <c r="C26" s="8"/>
      <c r="D26" s="8"/>
      <c r="E26" s="9"/>
      <c r="F26" s="9"/>
      <c r="G26" s="9"/>
      <c r="H26" s="9"/>
      <c r="I26" s="9"/>
      <c r="J26" s="9"/>
      <c r="K26" s="9"/>
      <c r="L26" s="9"/>
      <c r="M26" s="10"/>
    </row>
    <row r="27" spans="2:13" s="7" customFormat="1" x14ac:dyDescent="0.25">
      <c r="B27" s="8"/>
      <c r="C27" s="8"/>
      <c r="D27" s="8"/>
      <c r="E27" s="9"/>
      <c r="F27" s="9"/>
      <c r="G27" s="9"/>
      <c r="H27" s="9"/>
      <c r="I27" s="9"/>
      <c r="J27" s="9"/>
      <c r="K27" s="9"/>
      <c r="L27" s="9"/>
      <c r="M27" s="10"/>
    </row>
    <row r="28" spans="2:13" s="7" customFormat="1" x14ac:dyDescent="0.25">
      <c r="B28" s="8"/>
      <c r="C28" s="8"/>
      <c r="D28" s="8"/>
      <c r="E28" s="9"/>
      <c r="F28" s="9"/>
      <c r="G28" s="9"/>
      <c r="H28" s="9"/>
      <c r="I28" s="9"/>
      <c r="J28" s="9"/>
      <c r="K28" s="9"/>
      <c r="L28" s="9"/>
      <c r="M28" s="10"/>
    </row>
    <row r="29" spans="2:13" s="7" customFormat="1" x14ac:dyDescent="0.25">
      <c r="B29" s="8"/>
      <c r="C29" s="8"/>
      <c r="D29" s="8"/>
      <c r="E29" s="9"/>
      <c r="F29" s="9"/>
      <c r="G29" s="9"/>
      <c r="H29" s="9"/>
      <c r="I29" s="9"/>
      <c r="J29" s="9"/>
      <c r="K29" s="9"/>
      <c r="L29" s="9"/>
      <c r="M29" s="10"/>
    </row>
    <row r="30" spans="2:13" s="7" customFormat="1" x14ac:dyDescent="0.25">
      <c r="B30" s="8"/>
      <c r="C30" s="8"/>
      <c r="D30" s="8"/>
      <c r="E30" s="9"/>
      <c r="F30" s="9"/>
      <c r="G30" s="9"/>
      <c r="H30" s="9"/>
      <c r="I30" s="9"/>
      <c r="J30" s="9"/>
      <c r="K30" s="9"/>
      <c r="L30" s="9"/>
      <c r="M30" s="10"/>
    </row>
    <row r="31" spans="2:13" s="7" customFormat="1" x14ac:dyDescent="0.25">
      <c r="B31" s="8"/>
      <c r="C31" s="8"/>
      <c r="D31" s="8"/>
      <c r="E31" s="9"/>
      <c r="F31" s="9"/>
      <c r="G31" s="9"/>
      <c r="H31" s="9"/>
      <c r="I31" s="9"/>
      <c r="J31" s="9"/>
      <c r="K31" s="9"/>
      <c r="L31" s="9"/>
      <c r="M31" s="10"/>
    </row>
    <row r="32" spans="2:13" ht="15.75" x14ac:dyDescent="0.25"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11"/>
    </row>
    <row r="33" spans="2:13" x14ac:dyDescent="0.25"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1"/>
    </row>
    <row r="34" spans="2:13" ht="15.75" x14ac:dyDescent="0.25"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2:13" ht="18.75" x14ac:dyDescent="0.25">
      <c r="B35" s="13"/>
      <c r="C35" s="13"/>
      <c r="D35" s="13"/>
      <c r="E35" s="14"/>
      <c r="F35" s="14"/>
      <c r="G35" s="14"/>
      <c r="H35" s="14"/>
      <c r="I35" s="14"/>
      <c r="J35" s="14"/>
      <c r="K35" s="14"/>
      <c r="L35" s="14"/>
      <c r="M35" s="11"/>
    </row>
    <row r="36" spans="2:13" ht="18.75" x14ac:dyDescent="0.25">
      <c r="B36" s="13"/>
      <c r="C36" s="13"/>
      <c r="D36" s="13"/>
      <c r="E36" s="14"/>
      <c r="F36" s="14"/>
      <c r="G36" s="14"/>
      <c r="H36" s="14"/>
      <c r="I36" s="14"/>
      <c r="J36" s="14"/>
      <c r="K36" s="14"/>
      <c r="L36" s="14"/>
      <c r="M36" s="11"/>
    </row>
    <row r="37" spans="2:13" ht="18.75" x14ac:dyDescent="0.25">
      <c r="B37" s="13"/>
      <c r="C37" s="13"/>
      <c r="D37" s="13"/>
      <c r="E37" s="14"/>
      <c r="F37" s="14"/>
      <c r="G37" s="14"/>
      <c r="H37" s="14"/>
      <c r="I37" s="14"/>
      <c r="J37" s="14"/>
      <c r="K37" s="14"/>
      <c r="L37" s="14"/>
      <c r="M37" s="11"/>
    </row>
    <row r="38" spans="2:13" ht="18.75" x14ac:dyDescent="0.25">
      <c r="B38" s="13"/>
      <c r="C38" s="13"/>
      <c r="D38" s="13"/>
      <c r="E38" s="14"/>
      <c r="F38" s="14"/>
      <c r="G38" s="14"/>
      <c r="H38" s="14"/>
      <c r="I38" s="14"/>
      <c r="J38" s="14"/>
      <c r="K38" s="14"/>
      <c r="L38" s="14"/>
      <c r="M38" s="11"/>
    </row>
    <row r="39" spans="2:13" ht="18.75" x14ac:dyDescent="0.25">
      <c r="B39" s="13"/>
      <c r="C39" s="13"/>
      <c r="D39" s="13"/>
      <c r="E39" s="14"/>
      <c r="F39" s="14"/>
      <c r="G39" s="14"/>
      <c r="H39" s="14"/>
      <c r="I39" s="14"/>
      <c r="J39" s="14"/>
      <c r="K39" s="14"/>
      <c r="L39" s="15"/>
      <c r="M39" s="11"/>
    </row>
    <row r="40" spans="2:13" ht="18.75" x14ac:dyDescent="0.25">
      <c r="B40" s="13"/>
      <c r="C40" s="13"/>
      <c r="D40" s="13"/>
      <c r="E40" s="14"/>
      <c r="F40" s="14"/>
      <c r="G40" s="14"/>
      <c r="H40" s="14"/>
      <c r="I40" s="14"/>
      <c r="J40" s="14"/>
      <c r="K40" s="14"/>
      <c r="L40" s="15"/>
      <c r="M40" s="11"/>
    </row>
    <row r="41" spans="2:13" ht="18.75" x14ac:dyDescent="0.25">
      <c r="B41" s="13"/>
      <c r="C41" s="13"/>
      <c r="D41" s="13"/>
      <c r="E41" s="14"/>
      <c r="F41" s="14"/>
      <c r="G41" s="14"/>
      <c r="H41" s="14"/>
      <c r="I41" s="14"/>
      <c r="J41" s="14"/>
      <c r="K41" s="14"/>
      <c r="L41" s="15"/>
      <c r="M41" s="11"/>
    </row>
    <row r="42" spans="2:13" ht="18.75" x14ac:dyDescent="0.25">
      <c r="B42" s="13"/>
      <c r="C42" s="13"/>
      <c r="D42" s="13"/>
      <c r="E42" s="14"/>
      <c r="F42" s="14"/>
      <c r="G42" s="14"/>
      <c r="H42" s="14"/>
      <c r="I42" s="14"/>
      <c r="J42" s="14"/>
      <c r="K42" s="14"/>
      <c r="L42" s="14"/>
      <c r="M42" s="11"/>
    </row>
    <row r="43" spans="2:13" ht="18.75" x14ac:dyDescent="0.25">
      <c r="B43" s="13"/>
      <c r="C43" s="13"/>
      <c r="D43" s="13"/>
      <c r="E43" s="14"/>
      <c r="F43" s="14"/>
      <c r="G43" s="14"/>
      <c r="H43" s="14"/>
      <c r="I43" s="14"/>
      <c r="J43" s="14"/>
      <c r="K43" s="14"/>
      <c r="L43" s="15"/>
      <c r="M43" s="11"/>
    </row>
    <row r="44" spans="2:13" ht="18.75" x14ac:dyDescent="0.25">
      <c r="B44" s="16"/>
      <c r="C44" s="16"/>
      <c r="D44" s="16"/>
      <c r="E44" s="17"/>
      <c r="F44" s="17"/>
      <c r="G44" s="17"/>
      <c r="H44" s="17"/>
      <c r="I44" s="17"/>
      <c r="J44" s="17"/>
      <c r="K44" s="17"/>
      <c r="L44" s="17"/>
      <c r="M44" s="11"/>
    </row>
    <row r="48" spans="2:13" ht="15.75" x14ac:dyDescent="0.25"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</row>
    <row r="49" spans="2:12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2:12" ht="15.75" x14ac:dyDescent="0.25"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</row>
    <row r="51" spans="2:12" ht="18.75" x14ac:dyDescent="0.25">
      <c r="B51" s="13"/>
      <c r="C51" s="13"/>
      <c r="D51" s="13"/>
      <c r="E51" s="14"/>
      <c r="F51" s="14"/>
      <c r="G51" s="14"/>
      <c r="H51" s="14"/>
      <c r="I51" s="14"/>
      <c r="J51" s="14"/>
      <c r="K51" s="14"/>
      <c r="L51" s="14"/>
    </row>
    <row r="52" spans="2:12" ht="18.75" x14ac:dyDescent="0.25">
      <c r="B52" s="13"/>
      <c r="C52" s="13"/>
      <c r="D52" s="13"/>
      <c r="E52" s="14"/>
      <c r="F52" s="14"/>
      <c r="G52" s="14"/>
      <c r="H52" s="14"/>
      <c r="I52" s="14"/>
      <c r="J52" s="14"/>
      <c r="K52" s="14"/>
      <c r="L52" s="14"/>
    </row>
    <row r="53" spans="2:12" ht="18.75" x14ac:dyDescent="0.25">
      <c r="B53" s="13"/>
      <c r="C53" s="13"/>
      <c r="D53" s="13"/>
      <c r="E53" s="14"/>
      <c r="F53" s="14"/>
      <c r="G53" s="14"/>
      <c r="H53" s="14"/>
      <c r="I53" s="14"/>
      <c r="J53" s="14"/>
      <c r="K53" s="14"/>
      <c r="L53" s="14"/>
    </row>
    <row r="54" spans="2:12" ht="18.75" x14ac:dyDescent="0.25">
      <c r="B54" s="13"/>
      <c r="C54" s="13"/>
      <c r="D54" s="13"/>
      <c r="E54" s="14"/>
      <c r="F54" s="14"/>
      <c r="G54" s="14"/>
      <c r="H54" s="14"/>
      <c r="I54" s="14"/>
      <c r="J54" s="14"/>
      <c r="K54" s="14"/>
      <c r="L54" s="14"/>
    </row>
    <row r="55" spans="2:12" ht="18.75" x14ac:dyDescent="0.25">
      <c r="B55" s="13"/>
      <c r="C55" s="13"/>
      <c r="D55" s="13"/>
      <c r="E55" s="14"/>
      <c r="F55" s="14"/>
      <c r="G55" s="14"/>
      <c r="H55" s="14"/>
      <c r="I55" s="14"/>
      <c r="J55" s="14"/>
      <c r="K55" s="14"/>
      <c r="L55" s="18"/>
    </row>
    <row r="56" spans="2:12" ht="18.75" x14ac:dyDescent="0.25">
      <c r="B56" s="13"/>
      <c r="C56" s="13"/>
      <c r="D56" s="13"/>
      <c r="E56" s="14"/>
      <c r="F56" s="14"/>
      <c r="G56" s="14"/>
      <c r="H56" s="14"/>
      <c r="I56" s="14"/>
      <c r="J56" s="14"/>
      <c r="K56" s="14"/>
      <c r="L56" s="18"/>
    </row>
    <row r="57" spans="2:12" ht="18.75" x14ac:dyDescent="0.25">
      <c r="B57" s="13"/>
      <c r="C57" s="13"/>
      <c r="D57" s="13"/>
      <c r="E57" s="14"/>
      <c r="F57" s="14"/>
      <c r="G57" s="14"/>
      <c r="H57" s="14"/>
      <c r="I57" s="14"/>
      <c r="J57" s="14"/>
      <c r="K57" s="14"/>
      <c r="L57" s="18"/>
    </row>
    <row r="58" spans="2:12" ht="18.75" x14ac:dyDescent="0.25">
      <c r="B58" s="13"/>
      <c r="C58" s="13"/>
      <c r="D58" s="13"/>
      <c r="E58" s="14"/>
      <c r="F58" s="14"/>
      <c r="G58" s="14"/>
      <c r="H58" s="14"/>
      <c r="I58" s="14"/>
      <c r="J58" s="14"/>
      <c r="K58" s="14"/>
      <c r="L58" s="18"/>
    </row>
    <row r="59" spans="2:12" ht="18.75" x14ac:dyDescent="0.25">
      <c r="B59" s="13"/>
      <c r="C59" s="13"/>
      <c r="D59" s="13"/>
      <c r="E59" s="14"/>
      <c r="F59" s="14"/>
      <c r="G59" s="14"/>
      <c r="H59" s="14"/>
      <c r="I59" s="14"/>
      <c r="J59" s="14"/>
      <c r="K59" s="14"/>
      <c r="L59" s="18"/>
    </row>
    <row r="60" spans="2:12" ht="18.75" x14ac:dyDescent="0.25">
      <c r="B60" s="13"/>
      <c r="C60" s="13"/>
      <c r="D60" s="13"/>
      <c r="E60" s="14"/>
      <c r="F60" s="14"/>
      <c r="G60" s="14"/>
      <c r="H60" s="14"/>
      <c r="I60" s="14"/>
      <c r="J60" s="14"/>
      <c r="K60" s="14"/>
      <c r="L60" s="18"/>
    </row>
    <row r="61" spans="2:12" ht="18.75" x14ac:dyDescent="0.25">
      <c r="B61" s="13"/>
      <c r="C61" s="13"/>
      <c r="D61" s="13"/>
      <c r="E61" s="14"/>
      <c r="F61" s="14"/>
      <c r="G61" s="14"/>
      <c r="H61" s="14"/>
      <c r="I61" s="14"/>
      <c r="J61" s="14"/>
      <c r="K61" s="14"/>
      <c r="L61" s="18"/>
    </row>
    <row r="62" spans="2:12" ht="18.75" x14ac:dyDescent="0.25">
      <c r="B62" s="13"/>
      <c r="C62" s="13"/>
      <c r="D62" s="13"/>
      <c r="E62" s="14"/>
      <c r="F62" s="14"/>
      <c r="G62" s="14"/>
      <c r="H62" s="14"/>
      <c r="I62" s="14"/>
      <c r="J62" s="14"/>
      <c r="K62" s="14"/>
      <c r="L62" s="18"/>
    </row>
    <row r="63" spans="2:12" ht="18.75" x14ac:dyDescent="0.25">
      <c r="B63" s="13"/>
      <c r="C63" s="13"/>
      <c r="D63" s="13"/>
      <c r="E63" s="14"/>
      <c r="F63" s="14"/>
      <c r="G63" s="14"/>
      <c r="H63" s="14"/>
      <c r="I63" s="14"/>
      <c r="J63" s="14"/>
      <c r="K63" s="14"/>
      <c r="L63" s="18"/>
    </row>
    <row r="64" spans="2:12" ht="18.75" x14ac:dyDescent="0.25">
      <c r="B64" s="13"/>
      <c r="C64" s="13"/>
      <c r="D64" s="13"/>
      <c r="E64" s="14"/>
      <c r="F64" s="14"/>
      <c r="G64" s="14"/>
      <c r="H64" s="14"/>
      <c r="I64" s="14"/>
      <c r="J64" s="14"/>
      <c r="K64" s="14"/>
      <c r="L64" s="18"/>
    </row>
    <row r="65" spans="2:12" ht="18.75" x14ac:dyDescent="0.25">
      <c r="B65" s="13"/>
      <c r="C65" s="13"/>
      <c r="D65" s="13"/>
      <c r="E65" s="14"/>
      <c r="F65" s="14"/>
      <c r="G65" s="14"/>
      <c r="H65" s="14"/>
      <c r="I65" s="14"/>
      <c r="J65" s="14"/>
      <c r="K65" s="14"/>
      <c r="L65" s="18"/>
    </row>
    <row r="66" spans="2:12" ht="18.75" x14ac:dyDescent="0.25">
      <c r="B66" s="13"/>
      <c r="C66" s="13"/>
      <c r="D66" s="13"/>
      <c r="E66" s="14"/>
      <c r="F66" s="14"/>
      <c r="G66" s="14"/>
      <c r="H66" s="14"/>
      <c r="I66" s="14"/>
      <c r="J66" s="14"/>
      <c r="K66" s="14"/>
      <c r="L66" s="18"/>
    </row>
    <row r="67" spans="2:12" ht="18.75" x14ac:dyDescent="0.25">
      <c r="B67" s="13"/>
      <c r="C67" s="13"/>
      <c r="D67" s="13"/>
      <c r="E67" s="14"/>
      <c r="F67" s="14"/>
      <c r="G67" s="14"/>
      <c r="H67" s="14"/>
      <c r="I67" s="14"/>
      <c r="J67" s="14"/>
      <c r="K67" s="14"/>
      <c r="L67" s="18"/>
    </row>
    <row r="68" spans="2:12" ht="18.75" x14ac:dyDescent="0.25">
      <c r="B68" s="13"/>
      <c r="C68" s="13"/>
      <c r="D68" s="13"/>
      <c r="E68" s="14"/>
      <c r="F68" s="14"/>
      <c r="G68" s="14"/>
      <c r="H68" s="14"/>
      <c r="I68" s="14"/>
      <c r="J68" s="14"/>
      <c r="K68" s="14"/>
      <c r="L68" s="18"/>
    </row>
    <row r="69" spans="2:12" ht="18.75" x14ac:dyDescent="0.25">
      <c r="B69" s="13"/>
      <c r="C69" s="13"/>
      <c r="D69" s="13"/>
      <c r="E69" s="14"/>
      <c r="F69" s="14"/>
      <c r="G69" s="14"/>
      <c r="H69" s="14"/>
      <c r="I69" s="14"/>
      <c r="J69" s="14"/>
      <c r="K69" s="14"/>
      <c r="L69" s="18"/>
    </row>
    <row r="70" spans="2:12" ht="18.75" x14ac:dyDescent="0.25">
      <c r="B70" s="16"/>
      <c r="C70" s="16"/>
      <c r="D70" s="16"/>
      <c r="E70" s="17"/>
      <c r="F70" s="17"/>
      <c r="G70" s="17"/>
      <c r="H70" s="17"/>
      <c r="I70" s="17"/>
      <c r="J70" s="17"/>
      <c r="K70" s="17"/>
      <c r="L70" s="18"/>
    </row>
    <row r="73" spans="2:12" x14ac:dyDescent="0.25">
      <c r="B73" s="7"/>
      <c r="C73" s="7"/>
      <c r="D73" s="7"/>
      <c r="E73" s="7"/>
      <c r="F73" s="7"/>
    </row>
  </sheetData>
  <mergeCells count="3">
    <mergeCell ref="B2:L2"/>
    <mergeCell ref="B32:L32"/>
    <mergeCell ref="B48:L4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989569-2AD9-4F0B-B699-C112F6F86567}">
  <dimension ref="B3:M8"/>
  <sheetViews>
    <sheetView workbookViewId="0">
      <selection activeCell="I4" sqref="I4:I7"/>
    </sheetView>
  </sheetViews>
  <sheetFormatPr defaultRowHeight="15" x14ac:dyDescent="0.25"/>
  <cols>
    <col min="3" max="3" width="19" customWidth="1"/>
    <col min="4" max="4" width="35.85546875" customWidth="1"/>
    <col min="6" max="7" width="18.85546875" customWidth="1"/>
    <col min="8" max="8" width="14.28515625" bestFit="1" customWidth="1"/>
    <col min="9" max="9" width="18.28515625" customWidth="1"/>
    <col min="10" max="10" width="17.7109375" customWidth="1"/>
    <col min="11" max="11" width="17.85546875" customWidth="1"/>
    <col min="12" max="12" width="18.7109375" customWidth="1"/>
    <col min="13" max="13" width="15.42578125" bestFit="1" customWidth="1"/>
  </cols>
  <sheetData>
    <row r="3" spans="2:13" ht="63" x14ac:dyDescent="0.25">
      <c r="B3" s="26" t="s">
        <v>12</v>
      </c>
      <c r="C3" s="2" t="s">
        <v>0</v>
      </c>
      <c r="D3" s="2" t="s">
        <v>1</v>
      </c>
      <c r="E3" s="2" t="s">
        <v>2</v>
      </c>
      <c r="F3" s="2" t="s">
        <v>3</v>
      </c>
      <c r="G3" s="2" t="s">
        <v>4</v>
      </c>
      <c r="H3" s="2" t="s">
        <v>5</v>
      </c>
      <c r="I3" s="2" t="s">
        <v>18</v>
      </c>
      <c r="J3" s="2" t="s">
        <v>6</v>
      </c>
      <c r="K3" s="2" t="s">
        <v>19</v>
      </c>
      <c r="L3" s="2" t="s">
        <v>7</v>
      </c>
      <c r="M3" s="2" t="s">
        <v>17</v>
      </c>
    </row>
    <row r="4" spans="2:13" ht="93" customHeight="1" x14ac:dyDescent="0.3">
      <c r="B4" s="27">
        <v>1</v>
      </c>
      <c r="C4" s="3" t="s">
        <v>8</v>
      </c>
      <c r="D4" s="3" t="s">
        <v>13</v>
      </c>
      <c r="E4" s="3">
        <v>5</v>
      </c>
      <c r="F4" s="4">
        <v>2790033.1</v>
      </c>
      <c r="G4" s="5">
        <v>9910866.25</v>
      </c>
      <c r="H4" s="5">
        <v>13993630</v>
      </c>
      <c r="I4" s="3"/>
      <c r="J4" s="5">
        <v>1441000</v>
      </c>
      <c r="K4" s="5">
        <v>88449</v>
      </c>
      <c r="L4" s="3"/>
      <c r="M4" s="4">
        <f>SUM(F4:L4)</f>
        <v>28223978.350000001</v>
      </c>
    </row>
    <row r="5" spans="2:13" ht="93" customHeight="1" x14ac:dyDescent="0.3">
      <c r="B5" s="27">
        <v>2</v>
      </c>
      <c r="C5" s="3" t="s">
        <v>14</v>
      </c>
      <c r="D5" s="3" t="s">
        <v>9</v>
      </c>
      <c r="E5" s="3">
        <v>13</v>
      </c>
      <c r="F5" s="4">
        <v>5559731.5499999998</v>
      </c>
      <c r="G5" s="5">
        <v>14193882.880000001</v>
      </c>
      <c r="H5" s="3"/>
      <c r="I5" s="4">
        <v>1101408.3</v>
      </c>
      <c r="J5" s="5">
        <v>1016000</v>
      </c>
      <c r="K5" s="5">
        <v>186275</v>
      </c>
      <c r="L5" s="4"/>
      <c r="M5" s="4">
        <f>SUM(F5:L5)</f>
        <v>22057297.73</v>
      </c>
    </row>
    <row r="6" spans="2:13" ht="93" customHeight="1" x14ac:dyDescent="0.3">
      <c r="B6" s="27">
        <v>3</v>
      </c>
      <c r="C6" s="3" t="s">
        <v>15</v>
      </c>
      <c r="D6" s="3" t="s">
        <v>10</v>
      </c>
      <c r="E6" s="3">
        <v>6</v>
      </c>
      <c r="F6" s="4">
        <v>2467670.1</v>
      </c>
      <c r="G6" s="4"/>
      <c r="H6" s="5">
        <v>1645113.4</v>
      </c>
      <c r="I6" s="4">
        <v>11927000</v>
      </c>
      <c r="J6" s="4"/>
      <c r="K6" s="4"/>
      <c r="L6" s="4"/>
      <c r="M6" s="4">
        <f>SUM(F6:L6)</f>
        <v>16039783.5</v>
      </c>
    </row>
    <row r="7" spans="2:13" ht="93" customHeight="1" x14ac:dyDescent="0.3">
      <c r="B7" s="27">
        <v>4</v>
      </c>
      <c r="C7" s="3" t="s">
        <v>11</v>
      </c>
      <c r="D7" s="3" t="s">
        <v>10</v>
      </c>
      <c r="E7" s="3">
        <v>2</v>
      </c>
      <c r="F7" s="4">
        <v>2643671.41</v>
      </c>
      <c r="G7" s="4">
        <v>7055434.1399999997</v>
      </c>
      <c r="H7" s="5">
        <v>1645111.4</v>
      </c>
      <c r="I7" s="4">
        <v>20091480.239999998</v>
      </c>
      <c r="J7" s="4"/>
      <c r="K7" s="4">
        <v>86408</v>
      </c>
      <c r="L7" s="4">
        <v>9967700</v>
      </c>
      <c r="M7" s="4">
        <f>SUM(F7:L7)</f>
        <v>41489805.189999998</v>
      </c>
    </row>
    <row r="8" spans="2:13" ht="93" customHeight="1" x14ac:dyDescent="0.25">
      <c r="B8" s="21"/>
      <c r="C8" s="28" t="s">
        <v>16</v>
      </c>
      <c r="D8" s="3"/>
      <c r="E8" s="28">
        <f>SUM(E4:E7)</f>
        <v>26</v>
      </c>
      <c r="F8" s="33">
        <f t="shared" ref="F8:L8" si="0">SUM(F4:F7)</f>
        <v>13461106.16</v>
      </c>
      <c r="G8" s="33">
        <f t="shared" si="0"/>
        <v>31160183.270000003</v>
      </c>
      <c r="H8" s="33">
        <f t="shared" si="0"/>
        <v>17283854.800000001</v>
      </c>
      <c r="I8" s="33">
        <f t="shared" si="0"/>
        <v>33119888.539999999</v>
      </c>
      <c r="J8" s="33">
        <f t="shared" si="0"/>
        <v>2457000</v>
      </c>
      <c r="K8" s="33">
        <f t="shared" si="0"/>
        <v>361132</v>
      </c>
      <c r="L8" s="33">
        <f t="shared" si="0"/>
        <v>9967700</v>
      </c>
      <c r="M8" s="33">
        <f>SUM(F8:L8)</f>
        <v>107810864.77000001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515250-CBA2-47CB-B4C4-AEFB04427ECF}">
  <dimension ref="B2:S10"/>
  <sheetViews>
    <sheetView tabSelected="1" workbookViewId="0">
      <pane ySplit="1" topLeftCell="A2" activePane="bottomLeft" state="frozen"/>
      <selection pane="bottomLeft" activeCell="E26" sqref="E26"/>
    </sheetView>
  </sheetViews>
  <sheetFormatPr defaultRowHeight="15" x14ac:dyDescent="0.25"/>
  <cols>
    <col min="2" max="2" width="43.5703125" customWidth="1"/>
    <col min="3" max="3" width="29.140625" customWidth="1"/>
    <col min="4" max="4" width="27.5703125" customWidth="1"/>
    <col min="5" max="5" width="35.28515625" customWidth="1"/>
  </cols>
  <sheetData>
    <row r="2" spans="2:19" x14ac:dyDescent="0.25">
      <c r="B2" s="34"/>
      <c r="C2" s="34"/>
      <c r="D2" s="34"/>
      <c r="E2" s="40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</row>
    <row r="3" spans="2:19" ht="66.75" customHeight="1" x14ac:dyDescent="0.25">
      <c r="B3" s="45" t="s">
        <v>25</v>
      </c>
      <c r="C3" s="46"/>
      <c r="D3" s="46"/>
      <c r="E3" s="47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</row>
    <row r="4" spans="2:19" ht="93" customHeight="1" x14ac:dyDescent="0.25">
      <c r="B4" s="41" t="s">
        <v>20</v>
      </c>
      <c r="C4" s="42" t="s">
        <v>21</v>
      </c>
      <c r="D4" s="41" t="s">
        <v>22</v>
      </c>
      <c r="E4" s="41" t="s">
        <v>23</v>
      </c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</row>
    <row r="5" spans="2:19" ht="96.75" customHeight="1" x14ac:dyDescent="0.25">
      <c r="B5" s="43" t="s">
        <v>24</v>
      </c>
      <c r="C5" s="35">
        <f>7640419+7640419</f>
        <v>15280838</v>
      </c>
      <c r="D5" s="35">
        <f>+(6791484+10187226+5093613)*2</f>
        <v>44144646</v>
      </c>
      <c r="E5" s="35">
        <f>+(3669665+2946372+15874399)*2</f>
        <v>44980872</v>
      </c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</row>
    <row r="6" spans="2:19" ht="93" customHeight="1" x14ac:dyDescent="0.25">
      <c r="B6" s="43" t="s">
        <v>26</v>
      </c>
      <c r="C6" s="35">
        <f>2534485+2559397</f>
        <v>5093882</v>
      </c>
      <c r="D6" s="35">
        <f>7241388+5460048</f>
        <v>12701436</v>
      </c>
      <c r="E6" s="35">
        <f>1086208+11891556</f>
        <v>12977764</v>
      </c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</row>
    <row r="7" spans="2:19" ht="93" customHeight="1" x14ac:dyDescent="0.25">
      <c r="B7" s="43" t="s">
        <v>27</v>
      </c>
      <c r="C7" s="35">
        <v>1425263</v>
      </c>
      <c r="D7" s="35">
        <v>4560844</v>
      </c>
      <c r="E7" s="35">
        <v>3470000</v>
      </c>
      <c r="F7" s="34"/>
      <c r="G7" s="34"/>
      <c r="H7" s="34"/>
      <c r="I7" s="34"/>
      <c r="J7" s="34"/>
      <c r="K7" s="34"/>
      <c r="L7" s="34"/>
      <c r="M7" s="34"/>
      <c r="N7" s="34"/>
      <c r="O7" s="34"/>
      <c r="P7" s="36"/>
      <c r="Q7" s="37"/>
      <c r="R7" s="37"/>
      <c r="S7" s="37"/>
    </row>
    <row r="8" spans="2:19" ht="93" customHeight="1" x14ac:dyDescent="0.25">
      <c r="B8" s="43" t="s">
        <v>28</v>
      </c>
      <c r="C8" s="35">
        <v>1599481</v>
      </c>
      <c r="D8" s="35">
        <v>4448820</v>
      </c>
      <c r="E8" s="35">
        <v>6272912</v>
      </c>
      <c r="F8" s="34"/>
      <c r="G8" s="34"/>
      <c r="H8" s="34"/>
      <c r="I8" s="34"/>
      <c r="J8" s="34"/>
      <c r="K8" s="34"/>
      <c r="L8" s="34"/>
      <c r="M8" s="34"/>
      <c r="N8" s="34"/>
      <c r="O8" s="34"/>
      <c r="P8" s="38"/>
      <c r="Q8" s="39"/>
      <c r="R8" s="38"/>
      <c r="S8" s="39"/>
    </row>
    <row r="9" spans="2:19" ht="93" customHeight="1" x14ac:dyDescent="0.25">
      <c r="B9" s="43" t="s">
        <v>29</v>
      </c>
      <c r="C9" s="35">
        <v>4235700</v>
      </c>
      <c r="D9" s="35">
        <f>4534882+2166945+6175479</f>
        <v>12877306</v>
      </c>
      <c r="E9" s="35">
        <v>9021941</v>
      </c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</row>
    <row r="10" spans="2:19" ht="93" customHeight="1" x14ac:dyDescent="0.25">
      <c r="B10" s="43" t="s">
        <v>30</v>
      </c>
      <c r="C10" s="35">
        <f>4697404+4697404</f>
        <v>9394808</v>
      </c>
      <c r="D10" s="35">
        <f>+(2335802+3660315)*2</f>
        <v>11992234</v>
      </c>
      <c r="E10" s="35">
        <f>+(2602750+1728493)*2</f>
        <v>8662486</v>
      </c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</row>
  </sheetData>
  <mergeCells count="1">
    <mergeCell ref="B3:E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2015-06-05T18:19:34Z</dcterms:created>
  <dcterms:modified xsi:type="dcterms:W3CDTF">2023-11-11T11:25:47Z</dcterms:modified>
</cp:coreProperties>
</file>